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.asghar\AppData\Local\Microsoft\Windows\INetCache\Content.Outlook\S96UUMJX\"/>
    </mc:Choice>
  </mc:AlternateContent>
  <bookViews>
    <workbookView xWindow="0" yWindow="0" windowWidth="20490" windowHeight="7650"/>
  </bookViews>
  <sheets>
    <sheet name="Equity Listings 2022" sheetId="1" r:id="rId1"/>
  </sheets>
  <definedNames>
    <definedName name="_Fill" localSheetId="0" hidden="1">#REF!</definedName>
    <definedName name="_Fill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2" i="1" l="1"/>
  <c r="N12" i="1"/>
  <c r="J12" i="1"/>
  <c r="AF10" i="1"/>
  <c r="W10" i="1"/>
  <c r="AG10" i="1" s="1"/>
  <c r="AH10" i="1" s="1"/>
  <c r="S10" i="1"/>
  <c r="R10" i="1"/>
  <c r="Q10" i="1"/>
  <c r="P10" i="1"/>
  <c r="AA10" i="1" s="1"/>
  <c r="O10" i="1"/>
  <c r="X10" i="1" s="1"/>
  <c r="L10" i="1"/>
  <c r="M10" i="1" s="1"/>
  <c r="K10" i="1"/>
  <c r="AF9" i="1"/>
  <c r="AD9" i="1"/>
  <c r="AD12" i="1" s="1"/>
  <c r="W9" i="1"/>
  <c r="AG9" i="1" s="1"/>
  <c r="S9" i="1"/>
  <c r="R9" i="1"/>
  <c r="Q9" i="1"/>
  <c r="P9" i="1"/>
  <c r="AB9" i="1" s="1"/>
  <c r="O9" i="1"/>
  <c r="X9" i="1" s="1"/>
  <c r="L9" i="1"/>
  <c r="M9" i="1" s="1"/>
  <c r="M12" i="1" s="1"/>
  <c r="K9" i="1"/>
  <c r="K12" i="1" s="1"/>
  <c r="B9" i="1"/>
  <c r="AF8" i="1"/>
  <c r="W8" i="1"/>
  <c r="AG8" i="1" s="1"/>
  <c r="S8" i="1"/>
  <c r="R8" i="1"/>
  <c r="R12" i="1" s="1"/>
  <c r="Q8" i="1"/>
  <c r="P8" i="1"/>
  <c r="AB8" i="1" s="1"/>
  <c r="O8" i="1"/>
  <c r="L8" i="1"/>
  <c r="L12" i="1" s="1"/>
  <c r="Z9" i="1" l="1"/>
  <c r="Y8" i="1"/>
  <c r="Y12" i="1" s="1"/>
  <c r="S12" i="1"/>
  <c r="AH9" i="1"/>
  <c r="AC10" i="1"/>
  <c r="Y9" i="1"/>
  <c r="Y10" i="1"/>
  <c r="Z10" i="1" s="1"/>
  <c r="AI10" i="1" s="1"/>
  <c r="Q12" i="1"/>
  <c r="AH8" i="1"/>
  <c r="AB10" i="1"/>
  <c r="AJ10" i="1"/>
  <c r="AH12" i="1"/>
  <c r="AB12" i="1"/>
  <c r="AG12" i="1"/>
  <c r="AA8" i="1"/>
  <c r="AI9" i="1"/>
  <c r="AF12" i="1"/>
  <c r="X8" i="1"/>
  <c r="AA9" i="1"/>
  <c r="AC9" i="1" s="1"/>
  <c r="AJ9" i="1" s="1"/>
  <c r="AC8" i="1" l="1"/>
  <c r="AA12" i="1"/>
  <c r="X12" i="1"/>
  <c r="Z8" i="1"/>
  <c r="AC12" i="1" l="1"/>
  <c r="AJ8" i="1"/>
  <c r="Z12" i="1"/>
  <c r="AI8" i="1"/>
</calcChain>
</file>

<file path=xl/comments1.xml><?xml version="1.0" encoding="utf-8"?>
<comments xmlns="http://schemas.openxmlformats.org/spreadsheetml/2006/main">
  <authors>
    <author>Asmaa Saleem Malik</author>
  </authors>
  <commentList>
    <comment ref="Z6" authorId="0" shapeId="0">
      <text>
        <r>
          <rPr>
            <b/>
            <sz val="9"/>
            <color indexed="81"/>
            <rFont val="Tahoma"/>
            <family val="2"/>
          </rPr>
          <t>Asmaa Saleem Malik:</t>
        </r>
        <r>
          <rPr>
            <sz val="9"/>
            <color indexed="81"/>
            <rFont val="Tahoma"/>
            <family val="2"/>
          </rPr>
          <t xml:space="preserve">
Net of refund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Asmaa Saleem Malik:</t>
        </r>
        <r>
          <rPr>
            <sz val="9"/>
            <color indexed="81"/>
            <rFont val="Tahoma"/>
            <family val="2"/>
          </rPr>
          <t xml:space="preserve">
Net of refund</t>
        </r>
      </text>
    </comment>
  </commentList>
</comments>
</file>

<file path=xl/sharedStrings.xml><?xml version="1.0" encoding="utf-8"?>
<sst xmlns="http://schemas.openxmlformats.org/spreadsheetml/2006/main" count="70" uniqueCount="57">
  <si>
    <t>NEW EQUITY LISTINGS 2022</t>
  </si>
  <si>
    <t xml:space="preserve">Sr. No. </t>
  </si>
  <si>
    <t xml:space="preserve">Company Name </t>
  </si>
  <si>
    <t>Symbol</t>
  </si>
  <si>
    <t>Type of Issue</t>
  </si>
  <si>
    <t>Date of Publication of Prospetcus / Offer for Sale Documents</t>
  </si>
  <si>
    <t>Date of Public Subscription</t>
  </si>
  <si>
    <t>Bidding Period</t>
  </si>
  <si>
    <t>Date of Formal Listing</t>
  </si>
  <si>
    <t>Capital Structure</t>
  </si>
  <si>
    <t>Transaction</t>
  </si>
  <si>
    <t>Book Building and Public Subscription</t>
  </si>
  <si>
    <t>Over-subscription</t>
  </si>
  <si>
    <t>Consultant / Lead Manager</t>
  </si>
  <si>
    <t>Book Runner</t>
  </si>
  <si>
    <t xml:space="preserve">Pre-Issue Paid up Capital </t>
  </si>
  <si>
    <t>Post-Issue Paid up Capital</t>
  </si>
  <si>
    <t>Issue Size</t>
  </si>
  <si>
    <t>Book Building Portion (75%)</t>
  </si>
  <si>
    <t>Retail Portion (25%)</t>
  </si>
  <si>
    <t xml:space="preserve">Amount at Par </t>
  </si>
  <si>
    <t xml:space="preserve">Amount at Floor Price </t>
  </si>
  <si>
    <t xml:space="preserve">Amount at Strike Price </t>
  </si>
  <si>
    <t>Par Value</t>
  </si>
  <si>
    <t>Floor Price</t>
  </si>
  <si>
    <t>Strike / Issue Price</t>
  </si>
  <si>
    <t>Premium Per Share</t>
  </si>
  <si>
    <t>Institutional Investors/ HNWIs</t>
  </si>
  <si>
    <t xml:space="preserve">General Public </t>
  </si>
  <si>
    <t>General Public</t>
  </si>
  <si>
    <t>Amount Refunded to Institutional Investors/ HNWIs</t>
  </si>
  <si>
    <t>Amount Refunded to General Public</t>
  </si>
  <si>
    <t>Number of Shares
(Mn)</t>
  </si>
  <si>
    <t>Amount
(PKR Mn)</t>
  </si>
  <si>
    <t>Number of Shares 
(Mn)</t>
  </si>
  <si>
    <t>Amount 
(PKR Mn)</t>
  </si>
  <si>
    <t>Number of Shares (Mn)</t>
  </si>
  <si>
    <t>(PKR Mn)</t>
  </si>
  <si>
    <t>(PKR)</t>
  </si>
  <si>
    <t>Amount at Par 
(PKR Mn)</t>
  </si>
  <si>
    <t>Premium Amount
(PKR Mn)</t>
  </si>
  <si>
    <t>Total
(PKR Mn)</t>
  </si>
  <si>
    <t>Premium Amount 
(PKR Mn)</t>
  </si>
  <si>
    <t xml:space="preserve">Total Amount inclusive of Premium
(PKR Mn) </t>
  </si>
  <si>
    <t>Total Number of Shares Subscribed via Applications
(Mn)</t>
  </si>
  <si>
    <t>Total Amount at Par 
(PKR Mn)</t>
  </si>
  <si>
    <t>Total Premium Amount 
(PKR Mn)</t>
  </si>
  <si>
    <t>Total 
(Par + Premium)
(PKR Mn)</t>
  </si>
  <si>
    <r>
      <t xml:space="preserve">Husein Sugar Mills Limited  </t>
    </r>
    <r>
      <rPr>
        <b/>
        <i/>
        <sz val="10"/>
        <color indexed="8"/>
        <rFont val="Calibri"/>
        <family val="2"/>
        <scheme val="minor"/>
      </rPr>
      <t>(Convertible Preference Shares)</t>
    </r>
  </si>
  <si>
    <t>HSMCPS</t>
  </si>
  <si>
    <t>Adamjee Life Assurance Company Limited</t>
  </si>
  <si>
    <t>ALIFE</t>
  </si>
  <si>
    <t>Offer for Sale</t>
  </si>
  <si>
    <t>16 - 17 Feb 2022</t>
  </si>
  <si>
    <t>09 - 10 Feb 2022</t>
  </si>
  <si>
    <t>Next Capital Limited</t>
  </si>
  <si>
    <r>
      <t xml:space="preserve">Husein Sugar Mills Limited - Convertible Preference Shares : </t>
    </r>
    <r>
      <rPr>
        <sz val="10"/>
        <color indexed="8"/>
        <rFont val="Calibri"/>
        <family val="2"/>
        <scheme val="minor"/>
      </rPr>
      <t>The Security is listed without Public Offering due to issuance of Right shares @ 37.50% of the existing paid up capital of the Company i.e. 37.50 Preference Shares for every 100 Ordinary Shares held by the existing shareholders of the Company.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</si>
</sst>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]dd/mmm/yyyy;@" x16r2:formatCode16="[$-en-PK,1]dd/mmm/yyyy;@"/>
    <numFmt numFmtId="165" formatCode="_-* #,##0.00_-;\-* #,##0.00_-;_-* &quot;-&quot;??_-;_-@_-"/>
    <numFmt numFmtId="166" formatCode="_-* #,##0.000_-;\-* #,##0.000_-;_-* &quot;-&quot;??_-;_-@_-"/>
    <numFmt numFmtId="167" formatCode="0.000"/>
    <numFmt numFmtId="168" formatCode="#,##0.000_);\(#,##0.000\)"/>
    <numFmt numFmtId="169" formatCode="0.0000"/>
    <numFmt numFmtId="170" formatCode="_-* #,##0_-;\-* #,##0_-;_-* &quot;-&quot;??_-;_-@_-"/>
  </numFmts>
  <fonts count="9">
    <font>
      <sz val="12"/>
      <color indexed="8"/>
      <name val="SWISS"/>
    </font>
    <font>
      <sz val="10"/>
      <color indexed="8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12"/>
      <name val="Times New Roman"/>
      <family val="1"/>
    </font>
    <font>
      <b/>
      <sz val="11"/>
      <color indexed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1" fontId="0" fillId="0" borderId="0"/>
    <xf numFmtId="165" fontId="5" fillId="0" borderId="0" applyFont="0" applyFill="0" applyBorder="0" applyAlignment="0" applyProtection="0"/>
  </cellStyleXfs>
  <cellXfs count="54">
    <xf numFmtId="1" fontId="0" fillId="0" borderId="0" xfId="0"/>
    <xf numFmtId="1" fontId="1" fillId="0" borderId="0" xfId="0" applyFont="1" applyAlignment="1">
      <alignment vertical="top" wrapText="1"/>
    </xf>
    <xf numFmtId="1" fontId="2" fillId="0" borderId="0" xfId="0" applyFont="1" applyAlignment="1">
      <alignment vertical="top"/>
    </xf>
    <xf numFmtId="1" fontId="1" fillId="0" borderId="0" xfId="0" applyFont="1" applyAlignment="1">
      <alignment vertical="top"/>
    </xf>
    <xf numFmtId="1" fontId="3" fillId="3" borderId="1" xfId="0" applyFont="1" applyFill="1" applyBorder="1" applyAlignment="1">
      <alignment horizontal="center" vertical="top" wrapText="1"/>
    </xf>
    <xf numFmtId="1" fontId="3" fillId="4" borderId="1" xfId="0" applyFont="1" applyFill="1" applyBorder="1" applyAlignment="1">
      <alignment horizontal="center" vertical="top" wrapText="1"/>
    </xf>
    <xf numFmtId="1" fontId="3" fillId="5" borderId="5" xfId="0" applyFont="1" applyFill="1" applyBorder="1" applyAlignment="1">
      <alignment horizontal="center" vertical="top" wrapText="1"/>
    </xf>
    <xf numFmtId="1" fontId="3" fillId="2" borderId="1" xfId="0" applyFont="1" applyFill="1" applyBorder="1" applyAlignment="1">
      <alignment horizontal="center" vertical="top" wrapText="1"/>
    </xf>
    <xf numFmtId="1" fontId="3" fillId="5" borderId="1" xfId="0" applyFont="1" applyFill="1" applyBorder="1" applyAlignment="1">
      <alignment horizontal="center" vertical="top" wrapText="1"/>
    </xf>
    <xf numFmtId="1" fontId="3" fillId="0" borderId="1" xfId="0" applyFont="1" applyFill="1" applyBorder="1" applyAlignment="1">
      <alignment horizontal="center" vertical="top" wrapText="1"/>
    </xf>
    <xf numFmtId="1" fontId="1" fillId="0" borderId="1" xfId="0" applyFont="1" applyFill="1" applyBorder="1" applyAlignment="1">
      <alignment horizontal="left" vertical="top" wrapText="1"/>
    </xf>
    <xf numFmtId="1" fontId="1" fillId="0" borderId="0" xfId="0" applyFont="1" applyFill="1" applyAlignment="1">
      <alignment vertical="top" wrapText="1"/>
    </xf>
    <xf numFmtId="1" fontId="1" fillId="0" borderId="1" xfId="0" applyFont="1" applyBorder="1" applyAlignment="1">
      <alignment horizontal="center" vertical="top" wrapText="1"/>
    </xf>
    <xf numFmtId="1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6" fontId="1" fillId="0" borderId="1" xfId="1" applyNumberFormat="1" applyFont="1" applyBorder="1" applyAlignment="1">
      <alignment vertical="top" wrapText="1"/>
    </xf>
    <xf numFmtId="166" fontId="1" fillId="0" borderId="1" xfId="1" applyNumberFormat="1" applyFont="1" applyFill="1" applyBorder="1" applyAlignment="1">
      <alignment vertical="top" wrapText="1"/>
    </xf>
    <xf numFmtId="166" fontId="1" fillId="3" borderId="1" xfId="1" applyNumberFormat="1" applyFont="1" applyFill="1" applyBorder="1" applyAlignment="1">
      <alignment vertical="top" wrapText="1"/>
    </xf>
    <xf numFmtId="165" fontId="1" fillId="0" borderId="1" xfId="1" applyFont="1" applyBorder="1" applyAlignment="1">
      <alignment vertical="top" wrapText="1"/>
    </xf>
    <xf numFmtId="165" fontId="1" fillId="4" borderId="1" xfId="1" applyFont="1" applyFill="1" applyBorder="1" applyAlignment="1">
      <alignment vertical="top" wrapText="1"/>
    </xf>
    <xf numFmtId="166" fontId="1" fillId="4" borderId="1" xfId="1" applyNumberFormat="1" applyFont="1" applyFill="1" applyBorder="1" applyAlignment="1">
      <alignment vertical="top" wrapText="1"/>
    </xf>
    <xf numFmtId="166" fontId="1" fillId="5" borderId="1" xfId="1" applyNumberFormat="1" applyFont="1" applyFill="1" applyBorder="1" applyAlignment="1">
      <alignment vertical="top" wrapText="1"/>
    </xf>
    <xf numFmtId="1" fontId="1" fillId="0" borderId="0" xfId="0" applyFont="1" applyBorder="1" applyAlignment="1">
      <alignment horizontal="center" vertical="top" wrapText="1"/>
    </xf>
    <xf numFmtId="1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5" fontId="1" fillId="0" borderId="0" xfId="1" applyFont="1" applyBorder="1" applyAlignment="1">
      <alignment vertical="top" wrapText="1"/>
    </xf>
    <xf numFmtId="165" fontId="1" fillId="0" borderId="0" xfId="1" applyFont="1" applyFill="1" applyBorder="1" applyAlignment="1">
      <alignment vertical="top" wrapText="1"/>
    </xf>
    <xf numFmtId="165" fontId="1" fillId="0" borderId="0" xfId="1" applyNumberFormat="1" applyFont="1" applyFill="1" applyBorder="1" applyAlignment="1">
      <alignment vertical="top" wrapText="1"/>
    </xf>
    <xf numFmtId="167" fontId="6" fillId="6" borderId="9" xfId="0" applyNumberFormat="1" applyFont="1" applyFill="1" applyBorder="1" applyAlignment="1">
      <alignment horizontal="center" vertical="top" wrapText="1"/>
    </xf>
    <xf numFmtId="167" fontId="6" fillId="6" borderId="9" xfId="0" applyNumberFormat="1" applyFont="1" applyFill="1" applyBorder="1" applyAlignment="1">
      <alignment vertical="top" wrapText="1"/>
    </xf>
    <xf numFmtId="168" fontId="6" fillId="6" borderId="9" xfId="1" applyNumberFormat="1" applyFont="1" applyFill="1" applyBorder="1" applyAlignment="1">
      <alignment vertical="top" wrapText="1"/>
    </xf>
    <xf numFmtId="167" fontId="6" fillId="6" borderId="9" xfId="1" applyNumberFormat="1" applyFont="1" applyFill="1" applyBorder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" fontId="3" fillId="0" borderId="0" xfId="0" applyFont="1" applyAlignment="1">
      <alignment horizontal="left" vertical="top"/>
    </xf>
    <xf numFmtId="165" fontId="1" fillId="0" borderId="0" xfId="1" applyFont="1" applyAlignment="1">
      <alignment vertical="top" wrapText="1"/>
    </xf>
    <xf numFmtId="169" fontId="1" fillId="0" borderId="0" xfId="0" applyNumberFormat="1" applyFont="1" applyAlignment="1">
      <alignment vertical="top" wrapText="1"/>
    </xf>
    <xf numFmtId="170" fontId="1" fillId="0" borderId="0" xfId="1" applyNumberFormat="1" applyFont="1" applyAlignment="1">
      <alignment vertical="top" wrapText="1"/>
    </xf>
    <xf numFmtId="1" fontId="3" fillId="0" borderId="1" xfId="0" applyFont="1" applyBorder="1" applyAlignment="1">
      <alignment horizontal="center" vertical="top" wrapText="1"/>
    </xf>
    <xf numFmtId="1" fontId="3" fillId="2" borderId="1" xfId="0" applyFont="1" applyFill="1" applyBorder="1" applyAlignment="1">
      <alignment horizontal="center" vertical="top" wrapText="1"/>
    </xf>
    <xf numFmtId="1" fontId="3" fillId="4" borderId="2" xfId="0" applyFont="1" applyFill="1" applyBorder="1" applyAlignment="1">
      <alignment horizontal="center" vertical="top" wrapText="1"/>
    </xf>
    <xf numFmtId="1" fontId="3" fillId="4" borderId="3" xfId="0" applyFont="1" applyFill="1" applyBorder="1" applyAlignment="1">
      <alignment horizontal="center" vertical="top" wrapText="1"/>
    </xf>
    <xf numFmtId="1" fontId="3" fillId="4" borderId="4" xfId="0" applyFont="1" applyFill="1" applyBorder="1" applyAlignment="1">
      <alignment horizontal="center" vertical="top" wrapText="1"/>
    </xf>
    <xf numFmtId="1" fontId="3" fillId="5" borderId="6" xfId="0" applyFont="1" applyFill="1" applyBorder="1" applyAlignment="1">
      <alignment horizontal="center" vertical="top" wrapText="1"/>
    </xf>
    <xf numFmtId="1" fontId="3" fillId="5" borderId="7" xfId="0" applyFont="1" applyFill="1" applyBorder="1" applyAlignment="1">
      <alignment horizontal="center" vertical="top" wrapText="1"/>
    </xf>
    <xf numFmtId="1" fontId="3" fillId="5" borderId="8" xfId="0" applyFont="1" applyFill="1" applyBorder="1" applyAlignment="1">
      <alignment horizontal="center" vertical="top" wrapText="1"/>
    </xf>
    <xf numFmtId="1" fontId="3" fillId="2" borderId="1" xfId="0" applyFont="1" applyFill="1" applyBorder="1" applyAlignment="1">
      <alignment horizontal="center" vertical="top"/>
    </xf>
    <xf numFmtId="1" fontId="3" fillId="3" borderId="1" xfId="0" applyFont="1" applyFill="1" applyBorder="1" applyAlignment="1">
      <alignment horizontal="center" vertical="top"/>
    </xf>
    <xf numFmtId="1" fontId="3" fillId="4" borderId="2" xfId="0" applyFont="1" applyFill="1" applyBorder="1" applyAlignment="1">
      <alignment horizontal="center" vertical="top"/>
    </xf>
    <xf numFmtId="1" fontId="3" fillId="4" borderId="3" xfId="0" applyFont="1" applyFill="1" applyBorder="1" applyAlignment="1">
      <alignment horizontal="center" vertical="top"/>
    </xf>
    <xf numFmtId="1" fontId="3" fillId="4" borderId="4" xfId="0" applyFont="1" applyFill="1" applyBorder="1" applyAlignment="1">
      <alignment horizontal="center" vertical="top"/>
    </xf>
    <xf numFmtId="1" fontId="3" fillId="5" borderId="2" xfId="0" applyFont="1" applyFill="1" applyBorder="1" applyAlignment="1">
      <alignment horizontal="center" vertical="top"/>
    </xf>
    <xf numFmtId="1" fontId="3" fillId="5" borderId="3" xfId="0" applyFont="1" applyFill="1" applyBorder="1" applyAlignment="1">
      <alignment horizontal="center" vertical="top"/>
    </xf>
    <xf numFmtId="1" fontId="3" fillId="5" borderId="4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3"/>
  <sheetViews>
    <sheetView showGridLines="0" tabSelected="1" topLeftCell="A2" zoomScaleNormal="100" workbookViewId="0">
      <selection activeCell="C2" sqref="C2"/>
    </sheetView>
  </sheetViews>
  <sheetFormatPr defaultColWidth="0" defaultRowHeight="12.75" zeroHeight="1"/>
  <cols>
    <col min="1" max="1" width="2" style="1" customWidth="1"/>
    <col min="2" max="2" width="4" style="1" customWidth="1"/>
    <col min="3" max="3" width="20.88671875" style="1" customWidth="1"/>
    <col min="4" max="5" width="7.109375" style="1" customWidth="1"/>
    <col min="6" max="6" width="8.88671875" style="1" customWidth="1"/>
    <col min="7" max="7" width="9.77734375" style="1" customWidth="1"/>
    <col min="8" max="8" width="10.109375" style="1" customWidth="1"/>
    <col min="9" max="9" width="9.88671875" style="1" customWidth="1"/>
    <col min="10" max="10" width="8.6640625" style="1" customWidth="1"/>
    <col min="11" max="12" width="8" style="1" customWidth="1"/>
    <col min="13" max="13" width="9.109375" style="1" customWidth="1"/>
    <col min="14" max="15" width="7.44140625" style="1" customWidth="1"/>
    <col min="16" max="16" width="7.88671875" style="1" customWidth="1"/>
    <col min="17" max="17" width="7.33203125" style="1" customWidth="1"/>
    <col min="18" max="19" width="8.21875" style="1" bestFit="1" customWidth="1"/>
    <col min="20" max="20" width="5.109375" style="1" customWidth="1"/>
    <col min="21" max="21" width="4.77734375" style="1" customWidth="1"/>
    <col min="22" max="22" width="4.6640625" style="1" customWidth="1"/>
    <col min="23" max="23" width="6.77734375" style="1" customWidth="1"/>
    <col min="24" max="24" width="8.109375" style="1" customWidth="1"/>
    <col min="25" max="25" width="8.88671875" style="1" customWidth="1"/>
    <col min="26" max="26" width="8.21875" style="1" bestFit="1" customWidth="1"/>
    <col min="27" max="27" width="8.44140625" style="1" customWidth="1"/>
    <col min="28" max="28" width="9" style="1" customWidth="1"/>
    <col min="29" max="29" width="8.33203125" style="1" customWidth="1"/>
    <col min="30" max="30" width="12.21875" style="1" customWidth="1"/>
    <col min="31" max="31" width="12" style="1" customWidth="1"/>
    <col min="32" max="32" width="8.88671875" style="1" customWidth="1"/>
    <col min="33" max="33" width="9.33203125" style="1" customWidth="1"/>
    <col min="34" max="34" width="10" style="1" customWidth="1"/>
    <col min="35" max="39" width="8.88671875" style="1" customWidth="1"/>
    <col min="40" max="16384" width="8.88671875" style="1" hidden="1"/>
  </cols>
  <sheetData>
    <row r="1" spans="2:39" ht="21" customHeight="1"/>
    <row r="2" spans="2:39" ht="21">
      <c r="B2" s="2" t="s">
        <v>0</v>
      </c>
    </row>
    <row r="3" spans="2:39">
      <c r="B3" s="3"/>
    </row>
    <row r="4" spans="2:39" s="3" customFormat="1"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46" t="s">
        <v>9</v>
      </c>
      <c r="K4" s="46"/>
      <c r="L4" s="46"/>
      <c r="M4" s="46"/>
      <c r="N4" s="47" t="s">
        <v>10</v>
      </c>
      <c r="O4" s="47"/>
      <c r="P4" s="47"/>
      <c r="Q4" s="47"/>
      <c r="R4" s="47"/>
      <c r="S4" s="47"/>
      <c r="T4" s="48" t="s">
        <v>11</v>
      </c>
      <c r="U4" s="49"/>
      <c r="V4" s="49"/>
      <c r="W4" s="49"/>
      <c r="X4" s="49"/>
      <c r="Y4" s="49"/>
      <c r="Z4" s="49"/>
      <c r="AA4" s="49"/>
      <c r="AB4" s="49"/>
      <c r="AC4" s="50"/>
      <c r="AD4" s="51" t="s">
        <v>12</v>
      </c>
      <c r="AE4" s="52"/>
      <c r="AF4" s="52"/>
      <c r="AG4" s="52"/>
      <c r="AH4" s="52"/>
      <c r="AI4" s="52"/>
      <c r="AJ4" s="53"/>
      <c r="AK4" s="38" t="s">
        <v>13</v>
      </c>
      <c r="AL4" s="38" t="s">
        <v>14</v>
      </c>
    </row>
    <row r="5" spans="2:39" ht="63.75">
      <c r="B5" s="38"/>
      <c r="C5" s="38"/>
      <c r="D5" s="38"/>
      <c r="E5" s="38"/>
      <c r="F5" s="38"/>
      <c r="G5" s="38"/>
      <c r="H5" s="38"/>
      <c r="I5" s="38"/>
      <c r="J5" s="39" t="s">
        <v>15</v>
      </c>
      <c r="K5" s="39"/>
      <c r="L5" s="39" t="s">
        <v>16</v>
      </c>
      <c r="M5" s="39"/>
      <c r="N5" s="4" t="s">
        <v>17</v>
      </c>
      <c r="O5" s="4" t="s">
        <v>18</v>
      </c>
      <c r="P5" s="4" t="s">
        <v>19</v>
      </c>
      <c r="Q5" s="4" t="s">
        <v>20</v>
      </c>
      <c r="R5" s="4" t="s">
        <v>21</v>
      </c>
      <c r="S5" s="4" t="s">
        <v>22</v>
      </c>
      <c r="T5" s="5" t="s">
        <v>23</v>
      </c>
      <c r="U5" s="5" t="s">
        <v>24</v>
      </c>
      <c r="V5" s="5" t="s">
        <v>25</v>
      </c>
      <c r="W5" s="5" t="s">
        <v>26</v>
      </c>
      <c r="X5" s="40" t="s">
        <v>27</v>
      </c>
      <c r="Y5" s="41"/>
      <c r="Z5" s="42"/>
      <c r="AA5" s="40" t="s">
        <v>28</v>
      </c>
      <c r="AB5" s="41"/>
      <c r="AC5" s="42"/>
      <c r="AD5" s="6" t="s">
        <v>27</v>
      </c>
      <c r="AE5" s="43" t="s">
        <v>29</v>
      </c>
      <c r="AF5" s="44"/>
      <c r="AG5" s="44"/>
      <c r="AH5" s="45"/>
      <c r="AI5" s="6" t="s">
        <v>30</v>
      </c>
      <c r="AJ5" s="6" t="s">
        <v>31</v>
      </c>
      <c r="AK5" s="38"/>
      <c r="AL5" s="38"/>
    </row>
    <row r="6" spans="2:39" ht="51">
      <c r="B6" s="38"/>
      <c r="C6" s="38"/>
      <c r="D6" s="38"/>
      <c r="E6" s="38"/>
      <c r="F6" s="38"/>
      <c r="G6" s="38"/>
      <c r="H6" s="38"/>
      <c r="I6" s="38"/>
      <c r="J6" s="7" t="s">
        <v>32</v>
      </c>
      <c r="K6" s="7" t="s">
        <v>33</v>
      </c>
      <c r="L6" s="7" t="s">
        <v>34</v>
      </c>
      <c r="M6" s="7" t="s">
        <v>35</v>
      </c>
      <c r="N6" s="4" t="s">
        <v>36</v>
      </c>
      <c r="O6" s="4" t="s">
        <v>36</v>
      </c>
      <c r="P6" s="4" t="s">
        <v>36</v>
      </c>
      <c r="Q6" s="4" t="s">
        <v>37</v>
      </c>
      <c r="R6" s="4" t="s">
        <v>37</v>
      </c>
      <c r="S6" s="4" t="s">
        <v>37</v>
      </c>
      <c r="T6" s="5" t="s">
        <v>38</v>
      </c>
      <c r="U6" s="5" t="s">
        <v>38</v>
      </c>
      <c r="V6" s="5" t="s">
        <v>38</v>
      </c>
      <c r="W6" s="5" t="s">
        <v>38</v>
      </c>
      <c r="X6" s="5" t="s">
        <v>39</v>
      </c>
      <c r="Y6" s="5" t="s">
        <v>40</v>
      </c>
      <c r="Z6" s="5" t="s">
        <v>41</v>
      </c>
      <c r="AA6" s="5" t="s">
        <v>39</v>
      </c>
      <c r="AB6" s="5" t="s">
        <v>42</v>
      </c>
      <c r="AC6" s="5" t="s">
        <v>41</v>
      </c>
      <c r="AD6" s="8" t="s">
        <v>43</v>
      </c>
      <c r="AE6" s="8" t="s">
        <v>44</v>
      </c>
      <c r="AF6" s="8" t="s">
        <v>45</v>
      </c>
      <c r="AG6" s="8" t="s">
        <v>46</v>
      </c>
      <c r="AH6" s="8" t="s">
        <v>47</v>
      </c>
      <c r="AI6" s="8" t="s">
        <v>37</v>
      </c>
      <c r="AJ6" s="8" t="s">
        <v>37</v>
      </c>
      <c r="AK6" s="38"/>
      <c r="AL6" s="38"/>
    </row>
    <row r="7" spans="2:39" s="11" customFormat="1">
      <c r="B7" s="9"/>
      <c r="C7" s="9"/>
      <c r="D7" s="9"/>
      <c r="E7" s="9"/>
      <c r="F7" s="9"/>
      <c r="G7" s="9"/>
      <c r="H7" s="9"/>
      <c r="I7" s="9"/>
      <c r="J7" s="10">
        <v>1</v>
      </c>
      <c r="K7" s="10"/>
      <c r="L7" s="10"/>
      <c r="M7" s="10"/>
      <c r="N7" s="10">
        <v>2</v>
      </c>
      <c r="O7" s="10"/>
      <c r="P7" s="10"/>
      <c r="Q7" s="10"/>
      <c r="R7" s="10"/>
      <c r="S7" s="10"/>
      <c r="T7" s="10">
        <v>3</v>
      </c>
      <c r="U7" s="10">
        <v>4</v>
      </c>
      <c r="V7" s="10">
        <v>5</v>
      </c>
      <c r="W7" s="10"/>
      <c r="X7" s="10"/>
      <c r="Y7" s="10"/>
      <c r="Z7" s="10"/>
      <c r="AA7" s="10"/>
      <c r="AB7" s="10"/>
      <c r="AC7" s="10"/>
      <c r="AD7" s="10">
        <v>6</v>
      </c>
      <c r="AE7" s="10">
        <v>7</v>
      </c>
      <c r="AF7" s="10"/>
      <c r="AG7" s="10"/>
      <c r="AH7" s="10"/>
      <c r="AI7" s="10"/>
      <c r="AJ7" s="10"/>
      <c r="AK7" s="9"/>
      <c r="AL7" s="9"/>
    </row>
    <row r="8" spans="2:39" ht="25.5">
      <c r="B8" s="12">
        <v>1</v>
      </c>
      <c r="C8" s="13" t="s">
        <v>48</v>
      </c>
      <c r="D8" s="14" t="s">
        <v>49</v>
      </c>
      <c r="E8" s="14"/>
      <c r="F8" s="14"/>
      <c r="G8" s="14"/>
      <c r="H8" s="14"/>
      <c r="I8" s="14">
        <v>44609</v>
      </c>
      <c r="J8" s="15">
        <v>14.445</v>
      </c>
      <c r="K8" s="15">
        <v>144.44999999999999</v>
      </c>
      <c r="L8" s="15">
        <f>(J8+N8)</f>
        <v>14.445</v>
      </c>
      <c r="M8" s="15">
        <v>144.44999999999999</v>
      </c>
      <c r="N8" s="16"/>
      <c r="O8" s="15">
        <f>N8*0.75</f>
        <v>0</v>
      </c>
      <c r="P8" s="15">
        <f>N8*0.25</f>
        <v>0</v>
      </c>
      <c r="Q8" s="15">
        <f>N8*T8</f>
        <v>0</v>
      </c>
      <c r="R8" s="15">
        <f>N8*U8</f>
        <v>0</v>
      </c>
      <c r="S8" s="17">
        <f>N8*V8</f>
        <v>0</v>
      </c>
      <c r="T8" s="18"/>
      <c r="U8" s="18"/>
      <c r="V8" s="19"/>
      <c r="W8" s="18">
        <f>V8-T8</f>
        <v>0</v>
      </c>
      <c r="X8" s="15">
        <f>O8*T8</f>
        <v>0</v>
      </c>
      <c r="Y8" s="15">
        <f>O8*W8</f>
        <v>0</v>
      </c>
      <c r="Z8" s="20">
        <f>X8+Y8</f>
        <v>0</v>
      </c>
      <c r="AA8" s="15">
        <f>P8*T8</f>
        <v>0</v>
      </c>
      <c r="AB8" s="15">
        <f>P8*W8</f>
        <v>0</v>
      </c>
      <c r="AC8" s="20">
        <f>AA8+AB8</f>
        <v>0</v>
      </c>
      <c r="AD8" s="21"/>
      <c r="AE8" s="15"/>
      <c r="AF8" s="15">
        <f>AE8*T8</f>
        <v>0</v>
      </c>
      <c r="AG8" s="15">
        <f>AE8*W8</f>
        <v>0</v>
      </c>
      <c r="AH8" s="21">
        <f>AF8+AG8</f>
        <v>0</v>
      </c>
      <c r="AI8" s="21">
        <f>AD8-Z8</f>
        <v>0</v>
      </c>
      <c r="AJ8" s="21">
        <f>(AF8+AG8)-AC8</f>
        <v>0</v>
      </c>
      <c r="AK8" s="13"/>
      <c r="AL8" s="13"/>
    </row>
    <row r="9" spans="2:39" ht="25.5">
      <c r="B9" s="12">
        <f>+B8+1</f>
        <v>2</v>
      </c>
      <c r="C9" s="13" t="s">
        <v>50</v>
      </c>
      <c r="D9" s="14" t="s">
        <v>51</v>
      </c>
      <c r="E9" s="14" t="s">
        <v>52</v>
      </c>
      <c r="F9" s="14">
        <v>44586</v>
      </c>
      <c r="G9" s="14" t="s">
        <v>53</v>
      </c>
      <c r="H9" s="14" t="s">
        <v>54</v>
      </c>
      <c r="I9" s="14">
        <v>44624</v>
      </c>
      <c r="J9" s="15">
        <v>250</v>
      </c>
      <c r="K9" s="15">
        <f>J9*T9</f>
        <v>2500</v>
      </c>
      <c r="L9" s="15">
        <f>(J9+N9)-25</f>
        <v>250</v>
      </c>
      <c r="M9" s="15">
        <f>L9*T9</f>
        <v>2500</v>
      </c>
      <c r="N9" s="16">
        <v>25</v>
      </c>
      <c r="O9" s="15">
        <f>N9*0.75</f>
        <v>18.75</v>
      </c>
      <c r="P9" s="15">
        <f>N9*0.25</f>
        <v>6.25</v>
      </c>
      <c r="Q9" s="15">
        <f>N9*T9</f>
        <v>250</v>
      </c>
      <c r="R9" s="15">
        <f>N9*U9</f>
        <v>700</v>
      </c>
      <c r="S9" s="17">
        <f>N9*V9</f>
        <v>700</v>
      </c>
      <c r="T9" s="18">
        <v>10</v>
      </c>
      <c r="U9" s="18">
        <v>28</v>
      </c>
      <c r="V9" s="19">
        <v>28</v>
      </c>
      <c r="W9" s="18">
        <f>V9-T9</f>
        <v>18</v>
      </c>
      <c r="X9" s="15">
        <f>O9*T9</f>
        <v>187.5</v>
      </c>
      <c r="Y9" s="15">
        <f>O9*W9</f>
        <v>337.5</v>
      </c>
      <c r="Z9" s="20">
        <f>X9+Y9</f>
        <v>525</v>
      </c>
      <c r="AA9" s="15">
        <f>P9*T9</f>
        <v>62.5</v>
      </c>
      <c r="AB9" s="15">
        <f>P9*W9</f>
        <v>112.5</v>
      </c>
      <c r="AC9" s="20">
        <f>AA9+AB9</f>
        <v>175</v>
      </c>
      <c r="AD9" s="21">
        <f>25*28</f>
        <v>700</v>
      </c>
      <c r="AE9" s="15">
        <v>1.4535</v>
      </c>
      <c r="AF9" s="15">
        <f>AE9*T9</f>
        <v>14.535</v>
      </c>
      <c r="AG9" s="15">
        <f>AE9*W9</f>
        <v>26.163</v>
      </c>
      <c r="AH9" s="21">
        <f>AF9+AG9</f>
        <v>40.698</v>
      </c>
      <c r="AI9" s="21">
        <f>AD9-Z9</f>
        <v>175</v>
      </c>
      <c r="AJ9" s="21">
        <f>(AF9+AG9)-AC9</f>
        <v>-134.30199999999999</v>
      </c>
      <c r="AK9" s="13" t="s">
        <v>55</v>
      </c>
      <c r="AL9" s="13" t="s">
        <v>55</v>
      </c>
    </row>
    <row r="10" spans="2:39">
      <c r="B10" s="12"/>
      <c r="C10" s="13"/>
      <c r="D10" s="14"/>
      <c r="E10" s="14"/>
      <c r="F10" s="14"/>
      <c r="G10" s="14"/>
      <c r="H10" s="14"/>
      <c r="I10" s="14"/>
      <c r="J10" s="15"/>
      <c r="K10" s="15">
        <f t="shared" ref="K10" si="0">J10*T10</f>
        <v>0</v>
      </c>
      <c r="L10" s="15">
        <f>(J10+N10)</f>
        <v>0</v>
      </c>
      <c r="M10" s="15">
        <f t="shared" ref="M10" si="1">L10*T10</f>
        <v>0</v>
      </c>
      <c r="N10" s="16"/>
      <c r="O10" s="15">
        <f>N10*0.75</f>
        <v>0</v>
      </c>
      <c r="P10" s="15">
        <f>N10*0.25</f>
        <v>0</v>
      </c>
      <c r="Q10" s="15">
        <f t="shared" ref="Q10" si="2">N10*T10</f>
        <v>0</v>
      </c>
      <c r="R10" s="15">
        <f t="shared" ref="R10" si="3">N10*U10</f>
        <v>0</v>
      </c>
      <c r="S10" s="17">
        <f t="shared" ref="S10" si="4">N10*V10</f>
        <v>0</v>
      </c>
      <c r="T10" s="18"/>
      <c r="U10" s="18"/>
      <c r="V10" s="19"/>
      <c r="W10" s="18">
        <f>V10-T10</f>
        <v>0</v>
      </c>
      <c r="X10" s="15">
        <f t="shared" ref="X10" si="5">O10*T10</f>
        <v>0</v>
      </c>
      <c r="Y10" s="15">
        <f t="shared" ref="Y10" si="6">O10*W10</f>
        <v>0</v>
      </c>
      <c r="Z10" s="20">
        <f t="shared" ref="Z10" si="7">X10+Y10</f>
        <v>0</v>
      </c>
      <c r="AA10" s="15">
        <f t="shared" ref="AA10" si="8">P10*T10</f>
        <v>0</v>
      </c>
      <c r="AB10" s="15">
        <f t="shared" ref="AB10" si="9">P10*W10</f>
        <v>0</v>
      </c>
      <c r="AC10" s="20">
        <f t="shared" ref="AC10" si="10">AA10+AB10</f>
        <v>0</v>
      </c>
      <c r="AD10" s="21"/>
      <c r="AE10" s="15"/>
      <c r="AF10" s="15">
        <f t="shared" ref="AF10" si="11">AE10*T10</f>
        <v>0</v>
      </c>
      <c r="AG10" s="15">
        <f t="shared" ref="AG10" si="12">AE10*W10</f>
        <v>0</v>
      </c>
      <c r="AH10" s="21">
        <f t="shared" ref="AH10" si="13">AF10+AG10</f>
        <v>0</v>
      </c>
      <c r="AI10" s="21">
        <f t="shared" ref="AI10" si="14">AD10-Z10</f>
        <v>0</v>
      </c>
      <c r="AJ10" s="21">
        <f t="shared" ref="AJ10" si="15">(AF10+AG10)-AC10</f>
        <v>0</v>
      </c>
      <c r="AK10" s="13"/>
      <c r="AL10" s="13"/>
    </row>
    <row r="11" spans="2:39">
      <c r="B11" s="22"/>
      <c r="C11" s="23"/>
      <c r="D11" s="24"/>
      <c r="E11" s="24"/>
      <c r="F11" s="24"/>
      <c r="G11" s="24"/>
      <c r="H11" s="24"/>
      <c r="I11" s="24"/>
      <c r="J11" s="25"/>
      <c r="K11" s="25"/>
      <c r="L11" s="25"/>
      <c r="M11" s="25"/>
      <c r="N11" s="26"/>
      <c r="O11" s="25"/>
      <c r="P11" s="25"/>
      <c r="Q11" s="25"/>
      <c r="R11" s="2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7"/>
      <c r="AK11" s="11"/>
      <c r="AL11" s="11"/>
      <c r="AM11" s="11"/>
    </row>
    <row r="12" spans="2:39" s="33" customFormat="1" ht="15.75" thickBot="1">
      <c r="B12" s="28"/>
      <c r="C12" s="29"/>
      <c r="D12" s="28"/>
      <c r="E12" s="28"/>
      <c r="F12" s="28"/>
      <c r="G12" s="28"/>
      <c r="H12" s="28"/>
      <c r="I12" s="28"/>
      <c r="J12" s="30">
        <f>SUM(J8:J11)</f>
        <v>264.44499999999999</v>
      </c>
      <c r="K12" s="30">
        <f>SUM(K8:K11)</f>
        <v>2644.45</v>
      </c>
      <c r="L12" s="30">
        <f>SUM(L8:L11)</f>
        <v>264.44499999999999</v>
      </c>
      <c r="M12" s="30">
        <f>SUM(M8:M11)</f>
        <v>2644.45</v>
      </c>
      <c r="N12" s="30">
        <f>SUM(N8:N11)</f>
        <v>25</v>
      </c>
      <c r="O12" s="30"/>
      <c r="P12" s="30"/>
      <c r="Q12" s="30">
        <f>SUM(Q8:Q11)</f>
        <v>250</v>
      </c>
      <c r="R12" s="30">
        <f>SUM(R8:R11)</f>
        <v>700</v>
      </c>
      <c r="S12" s="30">
        <f>SUM(S8:S11)</f>
        <v>700</v>
      </c>
      <c r="T12" s="30"/>
      <c r="U12" s="30"/>
      <c r="V12" s="30"/>
      <c r="W12" s="30"/>
      <c r="X12" s="30">
        <f>SUM(X8:X11)</f>
        <v>187.5</v>
      </c>
      <c r="Y12" s="30">
        <f>SUM(Y8:Y11)</f>
        <v>337.5</v>
      </c>
      <c r="Z12" s="30">
        <f>SUM(Z8:Z11)</f>
        <v>525</v>
      </c>
      <c r="AA12" s="30">
        <f>SUM(AA8:AA11)</f>
        <v>62.5</v>
      </c>
      <c r="AB12" s="30">
        <f>SUM(AB8:AB11)</f>
        <v>112.5</v>
      </c>
      <c r="AC12" s="30">
        <f>SUM(AC8:AC11)</f>
        <v>175</v>
      </c>
      <c r="AD12" s="30">
        <f>SUM(AD8:AD11)</f>
        <v>700</v>
      </c>
      <c r="AE12" s="30">
        <f>SUM(AE8:AE11)</f>
        <v>1.4535</v>
      </c>
      <c r="AF12" s="30">
        <f>SUM(AF8:AF11)</f>
        <v>14.535</v>
      </c>
      <c r="AG12" s="30">
        <f>SUM(AG8:AG11)</f>
        <v>26.163</v>
      </c>
      <c r="AH12" s="30">
        <f>SUM(AH8:AH11)</f>
        <v>40.698</v>
      </c>
      <c r="AI12" s="31"/>
      <c r="AJ12" s="31"/>
      <c r="AK12" s="32"/>
      <c r="AL12" s="32"/>
      <c r="AM12" s="32"/>
    </row>
    <row r="13" spans="2:39" ht="13.5" thickTop="1">
      <c r="B13" s="22"/>
      <c r="C13" s="23"/>
      <c r="D13" s="24"/>
      <c r="E13" s="24"/>
      <c r="F13" s="24"/>
      <c r="G13" s="24"/>
      <c r="H13" s="24"/>
      <c r="I13" s="24"/>
      <c r="J13" s="25"/>
      <c r="K13" s="25"/>
      <c r="L13" s="25"/>
      <c r="M13" s="25"/>
      <c r="N13" s="26"/>
      <c r="O13" s="25"/>
      <c r="P13" s="25"/>
      <c r="Q13" s="25"/>
      <c r="R13" s="2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  <c r="AK13" s="11"/>
      <c r="AL13" s="11"/>
      <c r="AM13" s="11"/>
    </row>
    <row r="14" spans="2:39">
      <c r="C14" s="34" t="s">
        <v>56</v>
      </c>
      <c r="S14" s="35"/>
      <c r="AB14" s="36"/>
      <c r="AC14" s="36"/>
    </row>
    <row r="15" spans="2:39">
      <c r="B15" s="3"/>
      <c r="AC15" s="35"/>
    </row>
    <row r="16" spans="2:39">
      <c r="B16" s="3"/>
      <c r="O16" s="35"/>
      <c r="AH16" s="35"/>
    </row>
    <row r="17" spans="2:34">
      <c r="B17" s="3"/>
      <c r="O17" s="35"/>
      <c r="Q17" s="35"/>
      <c r="Z17" s="37"/>
      <c r="AA17" s="25"/>
      <c r="AB17" s="35"/>
      <c r="AH17" s="35"/>
    </row>
    <row r="18" spans="2:34" hidden="1"/>
    <row r="19" spans="2:34" hidden="1"/>
    <row r="20" spans="2:34" hidden="1">
      <c r="AB20" s="35"/>
    </row>
    <row r="21" spans="2:34" hidden="1"/>
    <row r="22" spans="2:34" hidden="1"/>
    <row r="23" spans="2:34" hidden="1">
      <c r="Z23" s="35"/>
    </row>
    <row r="24" spans="2:34"/>
    <row r="25" spans="2:34"/>
    <row r="26" spans="2:34"/>
    <row r="27" spans="2:34"/>
    <row r="28" spans="2:34"/>
    <row r="29" spans="2:34"/>
    <row r="30" spans="2:34"/>
    <row r="31" spans="2:34"/>
    <row r="32" spans="2:34"/>
    <row r="33"/>
  </sheetData>
  <mergeCells count="19">
    <mergeCell ref="G4:G6"/>
    <mergeCell ref="B4:B6"/>
    <mergeCell ref="C4:C6"/>
    <mergeCell ref="D4:D6"/>
    <mergeCell ref="E4:E6"/>
    <mergeCell ref="F4:F6"/>
    <mergeCell ref="H4:H6"/>
    <mergeCell ref="I4:I6"/>
    <mergeCell ref="J4:M4"/>
    <mergeCell ref="N4:S4"/>
    <mergeCell ref="T4:AC4"/>
    <mergeCell ref="AK4:AK6"/>
    <mergeCell ref="AL4:AL6"/>
    <mergeCell ref="J5:K5"/>
    <mergeCell ref="L5:M5"/>
    <mergeCell ref="X5:Z5"/>
    <mergeCell ref="AA5:AC5"/>
    <mergeCell ref="AE5:AH5"/>
    <mergeCell ref="AD4:AJ4"/>
  </mergeCells>
  <pageMargins left="0.45" right="0.45" top="0.75" bottom="0.75" header="0.3" footer="0.3"/>
  <pageSetup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Equity Listings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2022-03-07T12:11:06Z</dcterms:created>
  <dcterms:modified xsi:type="dcterms:W3CDTF">2022-03-07T12:13:03Z</dcterms:modified>
</cp:coreProperties>
</file>